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年12月款式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<sst xmlns="http://schemas.openxmlformats.org/spreadsheetml/2006/main" count="63" uniqueCount="31">
  <si>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>2023年12月来料加工绩效奖补资金汇总表</t>
  </si>
  <si>
    <t>月份</t>
  </si>
  <si>
    <t>序号</t>
  </si>
  <si>
    <t>乡镇</t>
  </si>
  <si>
    <t>生产件数</t>
  </si>
  <si>
    <t>加工人数</t>
  </si>
  <si>
    <t>计算方式</t>
  </si>
  <si>
    <t>物流费</t>
  </si>
  <si>
    <t>电费</t>
  </si>
  <si>
    <t>车间主任</t>
  </si>
  <si>
    <t>人工奖补</t>
  </si>
  <si>
    <t>吊牌</t>
  </si>
  <si>
    <t>夹卡吊牌</t>
  </si>
  <si>
    <t>合计</t>
  </si>
  <si>
    <t>总部负责人/全县总数x0.02元</t>
  </si>
  <si>
    <t>12月</t>
  </si>
  <si>
    <t>全县总件数</t>
  </si>
  <si>
    <t>总部</t>
  </si>
  <si>
    <t>无痕短裤</t>
  </si>
  <si>
    <t>农民工</t>
  </si>
  <si>
    <t>南桥</t>
  </si>
  <si>
    <t>万村</t>
  </si>
  <si>
    <t>草坡</t>
  </si>
  <si>
    <t>中坝</t>
  </si>
  <si>
    <t>水磨</t>
  </si>
  <si>
    <t>映秀镇</t>
  </si>
  <si>
    <t>漩口</t>
  </si>
  <si>
    <t>雁门月里</t>
  </si>
  <si>
    <t>三江</t>
  </si>
  <si>
    <t>特教</t>
  </si>
  <si>
    <t>灞州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</si>
</sst>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selection activeCell="W14" sqref="W14"/>
    </sheetView>
  </sheetViews>
  <sheetFormatPr defaultColWidth="9" defaultRowHeight="13.5"/>
  <cols>
    <col min="1" max="1" width="3.875" customWidth="1"/>
    <col min="2" max="2" width="5.5" customWidth="1"/>
    <col min="3" max="3" width="8.375" customWidth="1"/>
    <col min="5" max="5" width="8.25" customWidth="1"/>
    <col min="6" max="6" width="5.5" customWidth="1"/>
    <col min="7" max="7" width="5.125" customWidth="1"/>
    <col min="8" max="8" width="11.5" customWidth="1"/>
    <col min="9" max="9" width="5.625" customWidth="1"/>
    <col min="10" max="10" width="10" customWidth="1"/>
    <col min="11" max="11" width="5" customWidth="1"/>
    <col min="12" max="12" width="10.75" customWidth="1"/>
    <col min="13" max="13" width="5.375" customWidth="1"/>
    <col min="14" max="14" width="9.5" customWidth="1"/>
    <col min="15" max="15" width="5.125" customWidth="1"/>
    <col min="16" max="16" width="6.875" customWidth="1"/>
    <col min="17" max="17" width="5.375" customWidth="1"/>
    <col min="18" max="18" width="8.625" customWidth="1"/>
    <col min="19" max="19" width="12.625" customWidth="1"/>
  </cols>
  <sheetData>
    <row r="1" ht="25.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27" spans="1:19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  <c r="H2" s="3" t="s">
        <v>7</v>
      </c>
      <c r="I2" s="3" t="s">
        <v>6</v>
      </c>
      <c r="J2" s="3" t="s">
        <v>8</v>
      </c>
      <c r="K2" s="3" t="s">
        <v>6</v>
      </c>
      <c r="L2" s="3" t="s">
        <v>9</v>
      </c>
      <c r="M2" s="3" t="s">
        <v>6</v>
      </c>
      <c r="N2" s="3" t="s">
        <v>10</v>
      </c>
      <c r="O2" s="3" t="s">
        <v>6</v>
      </c>
      <c r="P2" s="3" t="s">
        <v>11</v>
      </c>
      <c r="Q2" s="3" t="s">
        <v>6</v>
      </c>
      <c r="R2" s="3" t="s">
        <v>12</v>
      </c>
      <c r="S2" s="3" t="s">
        <v>13</v>
      </c>
    </row>
    <row r="3" spans="1:19">
      <c r="A3" s="3"/>
      <c r="B3" s="4" t="s">
        <v>14</v>
      </c>
      <c r="C3" s="4"/>
      <c r="D3" s="3"/>
      <c r="E3" s="3">
        <v>2007871</v>
      </c>
      <c r="F3" s="3"/>
      <c r="G3" s="3"/>
      <c r="H3" s="3"/>
      <c r="I3" s="3"/>
      <c r="J3" s="3"/>
      <c r="K3" s="3">
        <v>0.02</v>
      </c>
      <c r="L3" s="3">
        <f t="shared" ref="L3:L8" si="0">E3*K3</f>
        <v>40157.42</v>
      </c>
      <c r="M3" s="3"/>
      <c r="N3" s="3"/>
      <c r="O3" s="3"/>
      <c r="P3" s="3"/>
      <c r="Q3" s="3"/>
      <c r="R3" s="3"/>
      <c r="S3" s="8">
        <f>H4+J5+N5+P6+R7+L5+L3</f>
        <v>668290.99</v>
      </c>
    </row>
    <row r="4" spans="1:19">
      <c r="A4" s="5" t="s">
        <v>15</v>
      </c>
      <c r="B4" s="4" t="s">
        <v>16</v>
      </c>
      <c r="C4" s="4"/>
      <c r="D4" s="6"/>
      <c r="E4" s="6"/>
      <c r="F4" s="5"/>
      <c r="G4" s="5">
        <v>0.08</v>
      </c>
      <c r="H4" s="5">
        <f>E3*G4</f>
        <v>160629.68</v>
      </c>
      <c r="I4" s="5"/>
      <c r="J4" s="5"/>
      <c r="K4" s="5"/>
      <c r="L4" s="5"/>
      <c r="M4" s="5"/>
      <c r="N4" s="5"/>
      <c r="O4" s="5"/>
      <c r="P4" s="5"/>
      <c r="Q4" s="5"/>
      <c r="R4" s="5"/>
      <c r="S4" s="9"/>
    </row>
    <row r="5" spans="1:19">
      <c r="A5" s="7"/>
      <c r="B5" s="5">
        <v>1</v>
      </c>
      <c r="C5" s="8" t="s">
        <v>17</v>
      </c>
      <c r="D5" s="5" t="s">
        <v>18</v>
      </c>
      <c r="E5" s="5">
        <v>513552</v>
      </c>
      <c r="F5" s="8"/>
      <c r="G5" s="5"/>
      <c r="H5" s="5"/>
      <c r="I5" s="5">
        <v>0.1</v>
      </c>
      <c r="J5" s="5">
        <f t="shared" ref="J5:J10" si="1">E5*I5</f>
        <v>51355.2</v>
      </c>
      <c r="K5" s="5">
        <v>0.1</v>
      </c>
      <c r="L5" s="5">
        <f t="shared" si="0"/>
        <v>51355.2</v>
      </c>
      <c r="M5" s="5">
        <v>0.7</v>
      </c>
      <c r="N5" s="5">
        <f t="shared" ref="N5:N10" si="2">E5*M5</f>
        <v>359486.4</v>
      </c>
      <c r="O5" s="5"/>
      <c r="P5" s="5"/>
      <c r="Q5" s="5"/>
      <c r="R5" s="5"/>
      <c r="S5" s="9"/>
    </row>
    <row r="6" spans="1:19">
      <c r="A6" s="7"/>
      <c r="B6" s="5"/>
      <c r="C6" s="9"/>
      <c r="D6" s="5" t="s">
        <v>11</v>
      </c>
      <c r="E6" s="5">
        <v>36264</v>
      </c>
      <c r="F6" s="9"/>
      <c r="G6" s="5"/>
      <c r="H6" s="5"/>
      <c r="I6" s="5"/>
      <c r="J6" s="5"/>
      <c r="K6" s="5"/>
      <c r="L6" s="5"/>
      <c r="M6" s="5"/>
      <c r="N6" s="5"/>
      <c r="O6" s="5">
        <v>0.02</v>
      </c>
      <c r="P6" s="5">
        <f>E6*O6</f>
        <v>725.28</v>
      </c>
      <c r="Q6" s="5"/>
      <c r="R6" s="5"/>
      <c r="S6" s="9"/>
    </row>
    <row r="7" spans="1:19">
      <c r="A7" s="7"/>
      <c r="B7" s="5"/>
      <c r="C7" s="9"/>
      <c r="D7" s="5" t="s">
        <v>12</v>
      </c>
      <c r="E7" s="5">
        <v>152727</v>
      </c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>
        <v>0.03</v>
      </c>
      <c r="R7" s="5">
        <f t="shared" ref="R7:R31" si="3">E7*Q7</f>
        <v>4581.81</v>
      </c>
      <c r="S7" s="19"/>
    </row>
    <row r="8" spans="1:19">
      <c r="A8" s="10"/>
      <c r="B8" s="10">
        <v>2</v>
      </c>
      <c r="C8" s="10" t="s">
        <v>19</v>
      </c>
      <c r="D8" s="10" t="s">
        <v>18</v>
      </c>
      <c r="E8" s="10">
        <v>111906</v>
      </c>
      <c r="F8" s="11"/>
      <c r="G8" s="10">
        <v>0.01</v>
      </c>
      <c r="H8" s="10">
        <f t="shared" ref="H8:H12" si="4">E8*G8</f>
        <v>1119.06</v>
      </c>
      <c r="I8" s="10">
        <v>0.03</v>
      </c>
      <c r="J8" s="10">
        <f t="shared" si="1"/>
        <v>3357.18</v>
      </c>
      <c r="K8" s="10">
        <v>0.1</v>
      </c>
      <c r="L8" s="10">
        <f t="shared" si="0"/>
        <v>11190.6</v>
      </c>
      <c r="M8" s="10">
        <v>0.7</v>
      </c>
      <c r="N8" s="10">
        <f t="shared" si="2"/>
        <v>78334.2</v>
      </c>
      <c r="O8" s="10"/>
      <c r="P8" s="10"/>
      <c r="Q8" s="5"/>
      <c r="R8" s="10"/>
      <c r="S8" s="13">
        <f t="shared" ref="S8:S12" si="5">H8+J8+L8+N8+R9</f>
        <v>94763.16</v>
      </c>
    </row>
    <row r="9" spans="1:19">
      <c r="A9" s="10"/>
      <c r="B9" s="12"/>
      <c r="C9" s="10"/>
      <c r="D9" s="5" t="s">
        <v>12</v>
      </c>
      <c r="E9" s="10">
        <v>25404</v>
      </c>
      <c r="F9" s="12"/>
      <c r="G9" s="10"/>
      <c r="H9" s="10"/>
      <c r="I9" s="10"/>
      <c r="J9" s="10"/>
      <c r="K9" s="10"/>
      <c r="L9" s="10"/>
      <c r="M9" s="10"/>
      <c r="N9" s="10"/>
      <c r="O9" s="10"/>
      <c r="P9" s="10"/>
      <c r="Q9" s="5">
        <v>0.03</v>
      </c>
      <c r="R9" s="10">
        <f t="shared" si="3"/>
        <v>762.12</v>
      </c>
      <c r="S9" s="12"/>
    </row>
    <row r="10" spans="1:19">
      <c r="A10" s="10"/>
      <c r="B10" s="12">
        <v>3</v>
      </c>
      <c r="C10" s="13" t="s">
        <v>20</v>
      </c>
      <c r="D10" s="10" t="s">
        <v>18</v>
      </c>
      <c r="E10" s="10">
        <v>180957</v>
      </c>
      <c r="F10" s="11"/>
      <c r="G10" s="10">
        <v>0.01</v>
      </c>
      <c r="H10" s="10">
        <f t="shared" si="4"/>
        <v>1809.57</v>
      </c>
      <c r="I10" s="10">
        <v>0.03</v>
      </c>
      <c r="J10" s="10">
        <f t="shared" si="1"/>
        <v>5428.71</v>
      </c>
      <c r="K10" s="10">
        <v>0.1</v>
      </c>
      <c r="L10" s="10">
        <f t="shared" ref="L10:L14" si="6">E10*K10</f>
        <v>18095.7</v>
      </c>
      <c r="M10" s="10">
        <v>0.7</v>
      </c>
      <c r="N10" s="10">
        <f t="shared" si="2"/>
        <v>126669.9</v>
      </c>
      <c r="O10" s="10"/>
      <c r="P10" s="10"/>
      <c r="Q10" s="5"/>
      <c r="R10" s="10">
        <f t="shared" si="3"/>
        <v>0</v>
      </c>
      <c r="S10" s="13">
        <f t="shared" si="5"/>
        <v>153836.25</v>
      </c>
    </row>
    <row r="11" spans="1:19">
      <c r="A11" s="10"/>
      <c r="B11" s="12"/>
      <c r="C11" s="13"/>
      <c r="D11" s="5" t="s">
        <v>12</v>
      </c>
      <c r="E11" s="10">
        <v>61079</v>
      </c>
      <c r="F11" s="13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5">
        <v>0.03</v>
      </c>
      <c r="R11" s="10">
        <f t="shared" si="3"/>
        <v>1832.37</v>
      </c>
      <c r="S11" s="12"/>
    </row>
    <row r="12" spans="1:19">
      <c r="A12" s="10"/>
      <c r="B12" s="10">
        <v>4</v>
      </c>
      <c r="C12" s="11" t="s">
        <v>21</v>
      </c>
      <c r="D12" s="10" t="s">
        <v>18</v>
      </c>
      <c r="E12" s="10">
        <v>95085</v>
      </c>
      <c r="F12" s="11"/>
      <c r="G12" s="10">
        <v>0.01</v>
      </c>
      <c r="H12" s="10">
        <f t="shared" si="4"/>
        <v>950.85</v>
      </c>
      <c r="I12" s="10">
        <v>0.03</v>
      </c>
      <c r="J12" s="10">
        <f t="shared" ref="J12:J16" si="7">E12*I12</f>
        <v>2852.55</v>
      </c>
      <c r="K12" s="10">
        <v>0.1</v>
      </c>
      <c r="L12" s="10">
        <f t="shared" si="6"/>
        <v>9508.5</v>
      </c>
      <c r="M12" s="10">
        <v>0.7</v>
      </c>
      <c r="N12" s="10">
        <f t="shared" ref="N12:N16" si="8">E12*M12</f>
        <v>66559.5</v>
      </c>
      <c r="O12" s="10"/>
      <c r="P12" s="10"/>
      <c r="Q12" s="5"/>
      <c r="R12" s="10">
        <f t="shared" si="3"/>
        <v>0</v>
      </c>
      <c r="S12" s="13">
        <f t="shared" si="5"/>
        <v>80682.81</v>
      </c>
    </row>
    <row r="13" spans="1:19">
      <c r="A13" s="10"/>
      <c r="B13" s="12"/>
      <c r="C13" s="13"/>
      <c r="D13" s="5" t="s">
        <v>12</v>
      </c>
      <c r="E13" s="10">
        <v>27047</v>
      </c>
      <c r="F13" s="1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5">
        <v>0.03</v>
      </c>
      <c r="R13" s="10">
        <f t="shared" si="3"/>
        <v>811.41</v>
      </c>
      <c r="S13" s="12"/>
    </row>
    <row r="14" spans="1:19">
      <c r="A14" s="10"/>
      <c r="B14" s="12">
        <v>5</v>
      </c>
      <c r="C14" s="11" t="s">
        <v>22</v>
      </c>
      <c r="D14" s="10" t="s">
        <v>18</v>
      </c>
      <c r="E14" s="10">
        <v>129515</v>
      </c>
      <c r="F14" s="11"/>
      <c r="G14" s="10">
        <v>0.02</v>
      </c>
      <c r="H14" s="10">
        <f t="shared" ref="H14:H18" si="9">E14*G14</f>
        <v>2590.3</v>
      </c>
      <c r="I14" s="10">
        <v>0.03</v>
      </c>
      <c r="J14" s="10">
        <f t="shared" si="7"/>
        <v>3885.45</v>
      </c>
      <c r="K14" s="10">
        <v>0.1</v>
      </c>
      <c r="L14" s="10">
        <f t="shared" si="6"/>
        <v>12951.5</v>
      </c>
      <c r="M14" s="10">
        <v>0.7</v>
      </c>
      <c r="N14" s="10">
        <f t="shared" si="8"/>
        <v>90660.5</v>
      </c>
      <c r="O14" s="10"/>
      <c r="P14" s="10"/>
      <c r="Q14" s="5"/>
      <c r="R14" s="10">
        <f t="shared" si="3"/>
        <v>0</v>
      </c>
      <c r="S14" s="13">
        <f t="shared" ref="S14:S18" si="10">H14+J14+L14+N14+R15</f>
        <v>111095.75</v>
      </c>
    </row>
    <row r="15" spans="1:19">
      <c r="A15" s="10"/>
      <c r="B15" s="12"/>
      <c r="C15" s="13"/>
      <c r="D15" s="5" t="s">
        <v>12</v>
      </c>
      <c r="E15" s="10">
        <v>33600</v>
      </c>
      <c r="F15" s="13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5">
        <v>0.03</v>
      </c>
      <c r="R15" s="10">
        <f t="shared" si="3"/>
        <v>1008</v>
      </c>
      <c r="S15" s="12"/>
    </row>
    <row r="16" spans="1:19">
      <c r="A16" s="10"/>
      <c r="B16" s="10">
        <v>6</v>
      </c>
      <c r="C16" s="11" t="s">
        <v>23</v>
      </c>
      <c r="D16" s="10" t="s">
        <v>18</v>
      </c>
      <c r="E16" s="10">
        <v>86574</v>
      </c>
      <c r="F16" s="11"/>
      <c r="G16" s="10">
        <v>0.01</v>
      </c>
      <c r="H16" s="10">
        <f t="shared" si="9"/>
        <v>865.74</v>
      </c>
      <c r="I16" s="10">
        <v>0.03</v>
      </c>
      <c r="J16" s="10">
        <f t="shared" si="7"/>
        <v>2597.22</v>
      </c>
      <c r="K16" s="10">
        <v>0.1</v>
      </c>
      <c r="L16" s="10">
        <f>E16*K16</f>
        <v>8657.4</v>
      </c>
      <c r="M16" s="10">
        <v>0.7</v>
      </c>
      <c r="N16" s="10">
        <f t="shared" si="8"/>
        <v>60601.8</v>
      </c>
      <c r="O16" s="10"/>
      <c r="P16" s="10"/>
      <c r="Q16" s="5"/>
      <c r="R16" s="10">
        <f t="shared" si="3"/>
        <v>0</v>
      </c>
      <c r="S16" s="13">
        <f t="shared" si="10"/>
        <v>73448.43</v>
      </c>
    </row>
    <row r="17" spans="1:19">
      <c r="A17" s="10"/>
      <c r="B17" s="12"/>
      <c r="C17" s="13"/>
      <c r="D17" s="5" t="s">
        <v>12</v>
      </c>
      <c r="E17" s="10">
        <v>24209</v>
      </c>
      <c r="F17" s="13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5">
        <v>0.03</v>
      </c>
      <c r="R17" s="10">
        <f t="shared" si="3"/>
        <v>726.27</v>
      </c>
      <c r="S17" s="12"/>
    </row>
    <row r="18" spans="1:19">
      <c r="A18" s="10"/>
      <c r="B18" s="12">
        <v>7</v>
      </c>
      <c r="C18" s="14" t="s">
        <v>24</v>
      </c>
      <c r="D18" s="10" t="s">
        <v>18</v>
      </c>
      <c r="E18" s="10">
        <v>89223</v>
      </c>
      <c r="F18" s="11"/>
      <c r="G18" s="10">
        <v>0.04</v>
      </c>
      <c r="H18" s="10">
        <f t="shared" si="9"/>
        <v>3568.92</v>
      </c>
      <c r="I18" s="10">
        <v>0.03</v>
      </c>
      <c r="J18" s="10">
        <f>E18*I18</f>
        <v>2676.69</v>
      </c>
      <c r="K18" s="10">
        <v>0.1</v>
      </c>
      <c r="L18" s="10">
        <f>E18*K18</f>
        <v>8922.3</v>
      </c>
      <c r="M18" s="10">
        <v>0.7</v>
      </c>
      <c r="N18" s="10">
        <f>E18*M18</f>
        <v>62456.1</v>
      </c>
      <c r="O18" s="10"/>
      <c r="P18" s="10"/>
      <c r="Q18" s="5"/>
      <c r="R18" s="10">
        <f t="shared" si="3"/>
        <v>0</v>
      </c>
      <c r="S18" s="10">
        <f>H18+J18+L18+N18+R19+P20</f>
        <v>79021.44</v>
      </c>
    </row>
    <row r="19" spans="1:19">
      <c r="A19" s="10"/>
      <c r="B19" s="12"/>
      <c r="C19" s="15"/>
      <c r="D19" s="5" t="s">
        <v>12</v>
      </c>
      <c r="E19" s="10">
        <v>40853</v>
      </c>
      <c r="F19" s="13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5">
        <v>0.03</v>
      </c>
      <c r="R19" s="10">
        <f t="shared" si="3"/>
        <v>1225.59</v>
      </c>
      <c r="S19" s="10"/>
    </row>
    <row r="20" spans="1:19">
      <c r="A20" s="10"/>
      <c r="B20" s="12"/>
      <c r="C20" s="16"/>
      <c r="D20" s="10" t="s">
        <v>11</v>
      </c>
      <c r="E20" s="10">
        <v>8592</v>
      </c>
      <c r="F20" s="13"/>
      <c r="G20" s="10"/>
      <c r="H20" s="10"/>
      <c r="I20" s="10"/>
      <c r="J20" s="10"/>
      <c r="K20" s="10"/>
      <c r="L20" s="10"/>
      <c r="M20" s="10"/>
      <c r="N20" s="10"/>
      <c r="O20" s="10">
        <v>0.02</v>
      </c>
      <c r="P20" s="10">
        <f>O20*E20</f>
        <v>171.84</v>
      </c>
      <c r="Q20" s="5"/>
      <c r="R20" s="10"/>
      <c r="S20" s="10"/>
    </row>
    <row r="21" spans="1:19">
      <c r="A21" s="10"/>
      <c r="B21" s="10">
        <v>8</v>
      </c>
      <c r="C21" s="17" t="s">
        <v>25</v>
      </c>
      <c r="D21" s="10" t="s">
        <v>18</v>
      </c>
      <c r="E21" s="10">
        <v>105291</v>
      </c>
      <c r="F21" s="11"/>
      <c r="G21" s="10">
        <v>0.03</v>
      </c>
      <c r="H21" s="10">
        <f t="shared" ref="H21:H25" si="11">E21*G21</f>
        <v>3158.73</v>
      </c>
      <c r="I21" s="10">
        <v>0.03</v>
      </c>
      <c r="J21" s="10">
        <f>E21*I21</f>
        <v>3158.73</v>
      </c>
      <c r="K21" s="10">
        <v>0.1</v>
      </c>
      <c r="L21" s="10">
        <f>E21*K21</f>
        <v>10529.1</v>
      </c>
      <c r="M21" s="10">
        <v>0.7</v>
      </c>
      <c r="N21" s="10">
        <f>E21*M21</f>
        <v>73703.7</v>
      </c>
      <c r="O21" s="10"/>
      <c r="P21" s="10"/>
      <c r="Q21" s="5"/>
      <c r="R21" s="10">
        <f t="shared" ref="R21:R32" si="12">E21*Q21</f>
        <v>0</v>
      </c>
      <c r="S21" s="13">
        <f t="shared" ref="S21:S25" si="13">H21+J21+L21+N21+R22</f>
        <v>91728.33</v>
      </c>
    </row>
    <row r="22" spans="1:19">
      <c r="A22" s="10"/>
      <c r="B22" s="12"/>
      <c r="C22" s="18"/>
      <c r="D22" s="5" t="s">
        <v>12</v>
      </c>
      <c r="E22" s="10">
        <v>39269</v>
      </c>
      <c r="F22" s="13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5">
        <v>0.03</v>
      </c>
      <c r="R22" s="10">
        <f t="shared" si="12"/>
        <v>1178.07</v>
      </c>
      <c r="S22" s="12"/>
    </row>
    <row r="23" spans="1:19">
      <c r="A23" s="10"/>
      <c r="B23" s="12">
        <v>9</v>
      </c>
      <c r="C23" s="11" t="s">
        <v>26</v>
      </c>
      <c r="D23" s="10" t="s">
        <v>18</v>
      </c>
      <c r="E23" s="10">
        <v>293411</v>
      </c>
      <c r="F23" s="11"/>
      <c r="G23" s="10">
        <v>0.03</v>
      </c>
      <c r="H23" s="10">
        <f t="shared" si="11"/>
        <v>8802.33</v>
      </c>
      <c r="I23" s="10">
        <v>0.03</v>
      </c>
      <c r="J23" s="10">
        <f>E23*I23</f>
        <v>8802.33</v>
      </c>
      <c r="K23" s="10">
        <v>0.1</v>
      </c>
      <c r="L23" s="10">
        <f t="shared" ref="L23:L27" si="14">E23*K23</f>
        <v>29341.1</v>
      </c>
      <c r="M23" s="10">
        <v>0.7</v>
      </c>
      <c r="N23" s="10">
        <f>E23*M23</f>
        <v>205387.7</v>
      </c>
      <c r="O23" s="10"/>
      <c r="P23" s="10"/>
      <c r="Q23" s="5"/>
      <c r="R23" s="10">
        <f t="shared" si="12"/>
        <v>0</v>
      </c>
      <c r="S23" s="13">
        <f t="shared" si="13"/>
        <v>254716.48</v>
      </c>
    </row>
    <row r="24" spans="1:19">
      <c r="A24" s="10"/>
      <c r="B24" s="12"/>
      <c r="C24" s="13"/>
      <c r="D24" s="5" t="s">
        <v>12</v>
      </c>
      <c r="E24" s="10">
        <v>79434</v>
      </c>
      <c r="F24" s="13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5">
        <v>0.03</v>
      </c>
      <c r="R24" s="10">
        <f t="shared" si="12"/>
        <v>2383.02</v>
      </c>
      <c r="S24" s="12"/>
    </row>
    <row r="25" spans="1:19">
      <c r="A25" s="10"/>
      <c r="B25" s="10">
        <v>10</v>
      </c>
      <c r="C25" s="11" t="s">
        <v>27</v>
      </c>
      <c r="D25" s="10" t="s">
        <v>18</v>
      </c>
      <c r="E25" s="10">
        <v>168095</v>
      </c>
      <c r="F25" s="11"/>
      <c r="G25" s="10">
        <v>0.01</v>
      </c>
      <c r="H25" s="10">
        <f t="shared" si="11"/>
        <v>1680.95</v>
      </c>
      <c r="I25" s="10">
        <v>0.03</v>
      </c>
      <c r="J25" s="10">
        <f t="shared" ref="J25:J29" si="15">E25*I25</f>
        <v>5042.85</v>
      </c>
      <c r="K25" s="10">
        <v>0.1</v>
      </c>
      <c r="L25" s="10">
        <f t="shared" si="14"/>
        <v>16809.5</v>
      </c>
      <c r="M25" s="10">
        <v>0.7</v>
      </c>
      <c r="N25" s="10">
        <f t="shared" ref="N25:N29" si="16">E25*M25</f>
        <v>117666.5</v>
      </c>
      <c r="O25" s="10"/>
      <c r="P25" s="10"/>
      <c r="Q25" s="5"/>
      <c r="R25" s="10">
        <f t="shared" si="12"/>
        <v>0</v>
      </c>
      <c r="S25" s="13">
        <f t="shared" si="13"/>
        <v>142966.47</v>
      </c>
    </row>
    <row r="26" spans="1:19">
      <c r="A26" s="10"/>
      <c r="B26" s="12"/>
      <c r="C26" s="13"/>
      <c r="D26" s="5" t="s">
        <v>12</v>
      </c>
      <c r="E26" s="10">
        <v>58889</v>
      </c>
      <c r="F26" s="13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5">
        <v>0.03</v>
      </c>
      <c r="R26" s="10">
        <f t="shared" si="12"/>
        <v>1766.67</v>
      </c>
      <c r="S26" s="12"/>
    </row>
    <row r="27" spans="1:19">
      <c r="A27" s="10"/>
      <c r="B27" s="12">
        <v>11</v>
      </c>
      <c r="C27" s="11" t="s">
        <v>28</v>
      </c>
      <c r="D27" s="10" t="s">
        <v>18</v>
      </c>
      <c r="E27" s="10">
        <v>52467</v>
      </c>
      <c r="F27" s="11"/>
      <c r="G27" s="10">
        <v>0.04</v>
      </c>
      <c r="H27" s="10">
        <f t="shared" ref="H27:H31" si="17">E27*G27</f>
        <v>2098.68</v>
      </c>
      <c r="I27" s="10">
        <v>0.03</v>
      </c>
      <c r="J27" s="10">
        <f t="shared" si="15"/>
        <v>1574.01</v>
      </c>
      <c r="K27" s="10">
        <v>0.1</v>
      </c>
      <c r="L27" s="10">
        <f t="shared" si="14"/>
        <v>5246.7</v>
      </c>
      <c r="M27" s="10">
        <v>0.7</v>
      </c>
      <c r="N27" s="10">
        <f t="shared" si="16"/>
        <v>36726.9</v>
      </c>
      <c r="O27" s="10"/>
      <c r="P27" s="10"/>
      <c r="Q27" s="5"/>
      <c r="R27" s="10">
        <f t="shared" si="12"/>
        <v>0</v>
      </c>
      <c r="S27" s="13">
        <f t="shared" ref="S27:S31" si="18">H27+J27+L27+N27+R28</f>
        <v>46219.68</v>
      </c>
    </row>
    <row r="28" spans="1:19">
      <c r="A28" s="5"/>
      <c r="B28" s="12"/>
      <c r="C28" s="13"/>
      <c r="D28" s="5" t="s">
        <v>12</v>
      </c>
      <c r="E28" s="5">
        <v>19113</v>
      </c>
      <c r="F28" s="13"/>
      <c r="G28" s="5"/>
      <c r="H28" s="5"/>
      <c r="I28" s="5"/>
      <c r="J28" s="5"/>
      <c r="K28" s="5"/>
      <c r="L28" s="5"/>
      <c r="M28" s="5"/>
      <c r="N28" s="5"/>
      <c r="O28" s="5"/>
      <c r="P28" s="5"/>
      <c r="Q28" s="5">
        <v>0.03</v>
      </c>
      <c r="R28" s="10">
        <f t="shared" si="12"/>
        <v>573.39</v>
      </c>
      <c r="S28" s="12"/>
    </row>
    <row r="29" spans="1:19">
      <c r="A29" s="5"/>
      <c r="B29" s="10">
        <v>12</v>
      </c>
      <c r="C29" s="8" t="s">
        <v>29</v>
      </c>
      <c r="D29" s="5" t="s">
        <v>18</v>
      </c>
      <c r="E29" s="5">
        <v>18246</v>
      </c>
      <c r="F29" s="8"/>
      <c r="G29" s="5">
        <v>0.01</v>
      </c>
      <c r="H29" s="5">
        <f t="shared" si="17"/>
        <v>182.46</v>
      </c>
      <c r="I29" s="5">
        <v>0.03</v>
      </c>
      <c r="J29" s="5">
        <f t="shared" si="15"/>
        <v>547.38</v>
      </c>
      <c r="K29" s="5">
        <v>0.1</v>
      </c>
      <c r="L29" s="5">
        <f>E29*K29</f>
        <v>1824.6</v>
      </c>
      <c r="M29" s="5">
        <v>0.7</v>
      </c>
      <c r="N29" s="5">
        <f t="shared" si="16"/>
        <v>12772.2</v>
      </c>
      <c r="O29" s="5"/>
      <c r="P29" s="5"/>
      <c r="Q29" s="5"/>
      <c r="R29" s="10">
        <f t="shared" si="12"/>
        <v>0</v>
      </c>
      <c r="S29" s="13">
        <f t="shared" si="18"/>
        <v>15516.03</v>
      </c>
    </row>
    <row r="30" spans="1:19">
      <c r="A30" s="5"/>
      <c r="B30" s="12"/>
      <c r="C30" s="19"/>
      <c r="D30" s="5" t="s">
        <v>12</v>
      </c>
      <c r="E30" s="5">
        <v>6313</v>
      </c>
      <c r="F30" s="19"/>
      <c r="G30" s="5"/>
      <c r="H30" s="5"/>
      <c r="I30" s="5"/>
      <c r="J30" s="5"/>
      <c r="K30" s="5"/>
      <c r="L30" s="5"/>
      <c r="M30" s="5"/>
      <c r="N30" s="5"/>
      <c r="O30" s="5"/>
      <c r="P30" s="5"/>
      <c r="Q30" s="5">
        <v>0.03</v>
      </c>
      <c r="R30" s="10">
        <f t="shared" si="12"/>
        <v>189.39</v>
      </c>
      <c r="S30" s="12"/>
    </row>
    <row r="31" spans="1:19">
      <c r="A31" s="5"/>
      <c r="B31" s="12">
        <v>13</v>
      </c>
      <c r="C31" s="8" t="s">
        <v>30</v>
      </c>
      <c r="D31" s="5" t="s">
        <v>18</v>
      </c>
      <c r="E31" s="5">
        <v>163549</v>
      </c>
      <c r="F31" s="8"/>
      <c r="G31" s="5">
        <v>0.02</v>
      </c>
      <c r="H31" s="5">
        <f t="shared" si="17"/>
        <v>3270.98</v>
      </c>
      <c r="I31" s="5">
        <v>0.03</v>
      </c>
      <c r="J31" s="5">
        <f>E31*I31</f>
        <v>4906.47</v>
      </c>
      <c r="K31" s="5">
        <v>0.1</v>
      </c>
      <c r="L31" s="5">
        <f>E31*K31</f>
        <v>16354.9</v>
      </c>
      <c r="M31" s="5">
        <v>0.7</v>
      </c>
      <c r="N31" s="5">
        <f>E31*M31</f>
        <v>114484.3</v>
      </c>
      <c r="O31" s="5"/>
      <c r="P31" s="5"/>
      <c r="Q31" s="5"/>
      <c r="R31" s="10">
        <f t="shared" si="12"/>
        <v>0</v>
      </c>
      <c r="S31" s="13">
        <f t="shared" si="18"/>
        <v>140201.74</v>
      </c>
    </row>
    <row r="32" spans="1:19">
      <c r="A32" s="5"/>
      <c r="B32" s="12"/>
      <c r="C32" s="19"/>
      <c r="D32" s="5" t="s">
        <v>12</v>
      </c>
      <c r="E32" s="5">
        <v>39503</v>
      </c>
      <c r="F32" s="19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0.03</v>
      </c>
      <c r="R32" s="10">
        <f t="shared" si="12"/>
        <v>1185.09</v>
      </c>
      <c r="S32" s="12"/>
    </row>
    <row r="33" spans="1:19">
      <c r="A33" s="5"/>
      <c r="B33" s="10"/>
      <c r="C33" s="5"/>
      <c r="D33" s="5"/>
      <c r="E33" s="5"/>
      <c r="F33" s="5"/>
      <c r="G33" s="5"/>
      <c r="H33" s="5">
        <f>SUM(H3:H31)</f>
        <v>190728.25</v>
      </c>
      <c r="I33" s="5"/>
      <c r="J33" s="5">
        <f>SUM(J3:J31)</f>
        <v>96184.77</v>
      </c>
      <c r="K33" s="5"/>
      <c r="L33" s="5">
        <f>SUM(L3:L31)</f>
        <v>240944.52</v>
      </c>
      <c r="M33" s="5"/>
      <c r="N33" s="5">
        <f>SUM(N3:N31)</f>
        <v>1405509.7</v>
      </c>
      <c r="O33" s="5"/>
      <c r="P33" s="5">
        <f>SUM(P4:P31)</f>
        <v>897.12</v>
      </c>
      <c r="Q33" s="5"/>
      <c r="R33" s="5">
        <f>SUM(R7:R32)</f>
        <v>18223.2</v>
      </c>
      <c r="S33" s="5">
        <f>SUM(S3:S31)</f>
        <v>1952487.56</v>
      </c>
    </row>
  </sheetData>
  <mergeCells count="43">
    <mergeCell ref="A1:S1"/>
    <mergeCell ref="B3:C3"/>
    <mergeCell ref="B4:C4"/>
    <mergeCell ref="A4:A33"/>
    <mergeCell ref="B5:B7"/>
    <mergeCell ref="C5:C7"/>
    <mergeCell ref="C8:C9"/>
    <mergeCell ref="C10:C11"/>
    <mergeCell ref="C12:C13"/>
    <mergeCell ref="C14:C15"/>
    <mergeCell ref="C16:C17"/>
    <mergeCell ref="C21:C22"/>
    <mergeCell ref="C23:C24"/>
    <mergeCell ref="C25:C26"/>
    <mergeCell ref="C27:C28"/>
    <mergeCell ref="C29:C30"/>
    <mergeCell ref="C31:C32"/>
    <mergeCell ref="F5:F7"/>
    <mergeCell ref="F8:F9"/>
    <mergeCell ref="F10:F11"/>
    <mergeCell ref="F12:F13"/>
    <mergeCell ref="F14:F15"/>
    <mergeCell ref="F16:F17"/>
    <mergeCell ref="F18:F19"/>
    <mergeCell ref="F21:F22"/>
    <mergeCell ref="F23:F24"/>
    <mergeCell ref="F25:F26"/>
    <mergeCell ref="F27:F28"/>
    <mergeCell ref="F29:F30"/>
    <mergeCell ref="F31:F32"/>
    <mergeCell ref="S3:S7"/>
    <mergeCell ref="S8:S9"/>
    <mergeCell ref="S10:S11"/>
    <mergeCell ref="S12:S13"/>
    <mergeCell ref="S14:S15"/>
    <mergeCell ref="S16:S17"/>
    <mergeCell ref="S18:S20"/>
    <mergeCell ref="S21:S22"/>
    <mergeCell ref="S23:S24"/>
    <mergeCell ref="S25:S26"/>
    <mergeCell ref="S27:S28"/>
    <mergeCell ref="S29:S30"/>
    <mergeCell ref="S31:S32"/>
  </mergeCells>
  <pageMargins left="0.357638888888889" right="0.35763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2023年12月款式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辜勇</cp:lastModifiedBy>
  <dcterms:created xsi:type="dcterms:W3CDTF">2024-06-06T02:36:00Z</dcterms:created>
  <dcterms:modified xsi:type="dcterms:W3CDTF">2024-12-03T01:21:02Z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6B7D90ACDAD14F9AACA80BF3506DC05F_13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